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带计算公式评分表（修改后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<sst xmlns="http://schemas.openxmlformats.org/spreadsheetml/2006/main" count="31" uniqueCount="26">
  <si>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湖南省益阳市2025年度公路水运工程监理企业信用评价评分情况表</t>
  </si>
  <si>
    <t>序号</t>
  </si>
  <si>
    <t>企业名称</t>
  </si>
  <si>
    <t>项目名称</t>
  </si>
  <si>
    <t>第一、二季度</t>
  </si>
  <si>
    <t>第三季度</t>
  </si>
  <si>
    <t>第四季度</t>
  </si>
  <si>
    <t>加权得分</t>
  </si>
  <si>
    <t>合同额（万元）</t>
  </si>
  <si>
    <t>企业得分</t>
  </si>
  <si>
    <t>益阳市公路工程监理有限责任公司</t>
  </si>
  <si>
    <t>益阳市G319资阳区长春至迎风桥公路工程</t>
  </si>
  <si>
    <t>/</t>
  </si>
  <si>
    <t>G234赫山区谢林港至桃江石洞公路改建工程（赫山段）</t>
  </si>
  <si>
    <t>赫山区五里牌至益阳高铁南站（新市渡）公路工程绕城高速至新市渡段（K12+260~K16+428）</t>
  </si>
  <si>
    <t>中交国际工程咨询有限公司</t>
  </si>
  <si>
    <t>S328宁乡龙田至安化驿头铺公路</t>
  </si>
  <si>
    <t>长沙中核工程监理咨询有限公司</t>
  </si>
  <si>
    <t>S218大通湖河口至北洲子公路工程</t>
  </si>
  <si>
    <t>长沙华南土木工程监理有限公司</t>
  </si>
  <si>
    <t>S322沅江市漉湖至乐园公路改建工程</t>
  </si>
  <si>
    <t>育才-布朗交通咨询监理有限公司</t>
  </si>
  <si>
    <t>益阳港龙塘港区长安益阳电厂煤码头工程</t>
  </si>
  <si>
    <t>中石化益阳石油分公司油库配套码头迁建工程</t>
  </si>
  <si>
    <t>加权得分：全年三次参评：第一、二和三季度*0.3，第四季度*0.4；两次参评权重系数：前次*0.4、后次*0.6；一次参评权重系数为1。</t>
  </si>
  <si>
    <t>企业得分：加权得分*合同额/合同额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</si>
</sst>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B12" sqref="B12:I12"/>
    </sheetView>
  </sheetViews>
  <sheetFormatPr defaultColWidth="9" defaultRowHeight="13.5"/>
  <cols>
    <col min="1" max="1" width="5.5" style="1" customWidth="1"/>
    <col min="2" max="2" width="15.75" style="2" customWidth="1"/>
    <col min="3" max="3" width="31" style="3" customWidth="1"/>
    <col min="4" max="4" width="14.65" customWidth="1"/>
    <col min="5" max="5" width="10.875" customWidth="1"/>
    <col min="6" max="6" width="12.625"/>
    <col min="7" max="7" width="10.625" customWidth="1"/>
    <col min="8" max="8" width="16.625" style="1" customWidth="1"/>
    <col min="9" max="9" width="12.5" style="4" customWidth="1"/>
    <col min="12" max="12" width="16.125" style="5" customWidth="1"/>
    <col min="13" max="13" width="11.5083333333333" style="5"/>
  </cols>
  <sheetData>
    <row r="1" ht="32" customHeight="1" spans="1:9">
      <c r="B1" s="6" t="s">
        <v>0</v>
      </c>
      <c r="C1" s="2"/>
      <c r="D1" s="2"/>
      <c r="E1" s="2"/>
      <c r="F1" s="2"/>
      <c r="G1" s="2"/>
      <c r="H1" s="2"/>
      <c r="I1" s="7"/>
    </row>
    <row r="2" ht="30" customHeight="1" spans="1:9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0" t="s">
        <v>9</v>
      </c>
    </row>
    <row r="3" ht="30" customHeight="1" spans="1:9">
      <c r="A3" s="8">
        <v>1</v>
      </c>
      <c r="B3" s="9" t="s">
        <v>10</v>
      </c>
      <c r="C3" s="9" t="s">
        <v>11</v>
      </c>
      <c r="D3" s="8" t="s">
        <v>12</v>
      </c>
      <c r="E3" s="8">
        <v>94</v>
      </c>
      <c r="F3" s="8">
        <v>89</v>
      </c>
      <c r="G3" s="8">
        <f>E3*0.4+F3*0.6</f>
        <v>91</v>
      </c>
      <c r="H3" s="8">
        <v>314.168</v>
      </c>
      <c r="I3" s="11">
        <f>(G3*H3+G4*H4+G5*H5)/(H3+H4+H5)-1</f>
        <v>91.2842908767593</v>
      </c>
    </row>
    <row r="4" ht="30" customHeight="1" spans="1:9">
      <c r="A4" s="8">
        <v>2</v>
      </c>
      <c r="B4" s="9"/>
      <c r="C4" s="9" t="s">
        <v>13</v>
      </c>
      <c r="D4" s="8">
        <v>97</v>
      </c>
      <c r="E4" s="8">
        <v>92</v>
      </c>
      <c r="F4" s="8">
        <v>92</v>
      </c>
      <c r="G4" s="8">
        <f>D4*0.3+E4*0.3+F4*0.4</f>
        <v>93.5</v>
      </c>
      <c r="H4" s="12">
        <v>188.998</v>
      </c>
      <c r="I4" s="11"/>
    </row>
    <row r="5" ht="40.5" spans="1:9">
      <c r="A5" s="8">
        <v>3</v>
      </c>
      <c r="B5" s="9"/>
      <c r="C5" s="9" t="s">
        <v>14</v>
      </c>
      <c r="D5" s="8" t="s">
        <v>12</v>
      </c>
      <c r="E5" s="8">
        <v>93</v>
      </c>
      <c r="F5" s="8">
        <v>95</v>
      </c>
      <c r="G5" s="8">
        <f>E5*0.4+F5*0.6</f>
        <v>94.2</v>
      </c>
      <c r="H5" s="8">
        <v>90.68</v>
      </c>
      <c r="I5" s="11"/>
    </row>
    <row r="6" ht="30" customHeight="1" spans="1:9">
      <c r="A6" s="8">
        <v>4</v>
      </c>
      <c r="B6" s="9" t="s">
        <v>15</v>
      </c>
      <c r="C6" s="9" t="s">
        <v>16</v>
      </c>
      <c r="D6" s="8">
        <v>89</v>
      </c>
      <c r="E6" s="8">
        <v>90</v>
      </c>
      <c r="F6" s="8">
        <v>89</v>
      </c>
      <c r="G6" s="8">
        <f>D6*0.3+E6*0.3+F6*0.4</f>
        <v>89.3</v>
      </c>
      <c r="H6" s="8">
        <v>63.2</v>
      </c>
      <c r="I6" s="13">
        <f>G6</f>
        <v>89.3</v>
      </c>
    </row>
    <row r="7" ht="40" customHeight="1" spans="1:9">
      <c r="A7" s="8">
        <v>5</v>
      </c>
      <c r="B7" s="9" t="s">
        <v>17</v>
      </c>
      <c r="C7" s="9" t="s">
        <v>18</v>
      </c>
      <c r="D7" s="8">
        <v>98</v>
      </c>
      <c r="E7" s="8">
        <v>97</v>
      </c>
      <c r="F7" s="8">
        <v>97</v>
      </c>
      <c r="G7" s="8">
        <f>D7*0.3+E7*0.3+F7*0.4</f>
        <v>97.3</v>
      </c>
      <c r="H7" s="8">
        <v>186.6811</v>
      </c>
      <c r="I7" s="10">
        <f>G7</f>
        <v>97.3</v>
      </c>
    </row>
    <row r="8" ht="39" customHeight="1" spans="1:9">
      <c r="A8" s="8">
        <v>6</v>
      </c>
      <c r="B8" s="9" t="s">
        <v>19</v>
      </c>
      <c r="C8" s="9" t="s">
        <v>20</v>
      </c>
      <c r="D8" s="8" t="s">
        <v>12</v>
      </c>
      <c r="E8" s="8" t="s">
        <v>12</v>
      </c>
      <c r="F8" s="8">
        <v>93</v>
      </c>
      <c r="G8" s="8">
        <v>93</v>
      </c>
      <c r="H8" s="8">
        <v>40</v>
      </c>
      <c r="I8" s="10">
        <f>G8</f>
        <v>93</v>
      </c>
    </row>
    <row r="9" ht="40" customHeight="1" spans="1:9">
      <c r="A9" s="8">
        <v>7</v>
      </c>
      <c r="B9" s="14" t="s">
        <v>21</v>
      </c>
      <c r="C9" s="15" t="s">
        <v>22</v>
      </c>
      <c r="D9" s="8">
        <v>98</v>
      </c>
      <c r="E9" s="8" t="s">
        <v>12</v>
      </c>
      <c r="F9" s="8" t="s">
        <v>12</v>
      </c>
      <c r="G9" s="8">
        <v>98</v>
      </c>
      <c r="H9" s="8">
        <v>78.9</v>
      </c>
      <c r="I9" s="13">
        <f>(G9*H9+G10*H10)/(H9+H10)</f>
        <v>97.91856762946</v>
      </c>
    </row>
    <row r="10" ht="40" customHeight="1" spans="1:9">
      <c r="A10" s="8">
        <v>8</v>
      </c>
      <c r="B10" s="16"/>
      <c r="C10" s="15" t="s">
        <v>23</v>
      </c>
      <c r="D10" s="8">
        <v>97</v>
      </c>
      <c r="E10" s="8">
        <v>98</v>
      </c>
      <c r="F10" s="8">
        <v>98</v>
      </c>
      <c r="G10" s="8">
        <v>97.7</v>
      </c>
      <c r="H10" s="8">
        <v>29.396</v>
      </c>
      <c r="I10" s="17"/>
    </row>
    <row r="12" ht="24" customHeight="1" spans="1:9">
      <c r="B12" s="18" t="s">
        <v>24</v>
      </c>
      <c r="C12" s="18"/>
      <c r="D12" s="18"/>
      <c r="E12" s="18"/>
      <c r="F12" s="18"/>
      <c r="G12" s="18"/>
      <c r="H12" s="2"/>
      <c r="I12" s="7"/>
    </row>
    <row r="13" ht="24" customHeight="1" spans="1:9">
      <c r="B13" s="18" t="s">
        <v>25</v>
      </c>
      <c r="C13" s="18"/>
      <c r="D13" s="18"/>
    </row>
  </sheetData>
  <mergeCells count="7">
    <mergeCell ref="B1:I1"/>
    <mergeCell ref="B12:I12"/>
    <mergeCell ref="B13:D13"/>
    <mergeCell ref="B3:B5"/>
    <mergeCell ref="B9:B10"/>
    <mergeCell ref="I3:I5"/>
    <mergeCell ref="I9:I10"/>
  </mergeCells>
  <printOptions horizontalCentered="1"/>
  <pageMargins left="0.750694444444444" right="0.750694444444444" top="1" bottom="1" header="0.5" footer="0.5"/>
  <pageSetup paperSize="9" orientation="landscape" horizontalDpi="600"/>
  <headerFooter/>
  <ignoredErrors>
    <ignoredError sqref="G4:G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带计算公式评分表（修改后）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甜甜 </cp:lastModifiedBy>
  <dcterms:created xsi:type="dcterms:W3CDTF">2024-01-24T07:43:00Z</dcterms:created>
  <dcterms:modified xsi:type="dcterms:W3CDTF">2026-03-06T02:44:36Z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D67D983D69CD4EB4A7FCAF5DA6FBA339_13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